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zef\OneDrive\Pulpit\Moje dokumenty\ROD\Działalność 2024\Finanse\"/>
    </mc:Choice>
  </mc:AlternateContent>
  <xr:revisionPtr revIDLastSave="0" documentId="13_ncr:1_{46995EEA-3B68-4FE1-BCBD-9A87AD79B42C}" xr6:coauthVersionLast="47" xr6:coauthVersionMax="47" xr10:uidLastSave="{00000000-0000-0000-0000-000000000000}"/>
  <bookViews>
    <workbookView xWindow="1170" yWindow="210" windowWidth="27495" windowHeight="1527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O5" i="1"/>
  <c r="N5" i="1"/>
  <c r="M5" i="1"/>
  <c r="J5" i="1"/>
  <c r="E5" i="1"/>
  <c r="J4" i="1"/>
  <c r="K4" i="1" s="1"/>
  <c r="O4" i="1" s="1"/>
  <c r="M4" i="1"/>
  <c r="N4" i="1" s="1"/>
  <c r="M3" i="1"/>
  <c r="N3" i="1" s="1"/>
  <c r="E4" i="1"/>
  <c r="H4" i="1" s="1"/>
  <c r="F3" i="1"/>
  <c r="C3" i="1"/>
  <c r="D3" i="1"/>
  <c r="J3" i="1" s="1"/>
  <c r="K3" i="1" s="1"/>
  <c r="A4" i="1"/>
  <c r="E3" i="1" l="1"/>
  <c r="G3" i="1" s="1"/>
  <c r="H3" i="1" s="1"/>
  <c r="O3" i="1" s="1"/>
  <c r="P3" i="1" s="1"/>
  <c r="P4" i="1"/>
</calcChain>
</file>

<file path=xl/sharedStrings.xml><?xml version="1.0" encoding="utf-8"?>
<sst xmlns="http://schemas.openxmlformats.org/spreadsheetml/2006/main" count="18" uniqueCount="18">
  <si>
    <t>odczyt        23.09.2023</t>
  </si>
  <si>
    <t>odczyt   07.01.2023</t>
  </si>
  <si>
    <t>koszt 250 kWh</t>
  </si>
  <si>
    <t>zużycie ponad 250 kWh</t>
  </si>
  <si>
    <t>koszt zużycia ponad 250 kWh</t>
  </si>
  <si>
    <t>Numer działki</t>
  </si>
  <si>
    <t>Zaległość na 7.01.2023</t>
  </si>
  <si>
    <t xml:space="preserve">zużycie </t>
  </si>
  <si>
    <t>odczyt 10.11.2023</t>
  </si>
  <si>
    <t>odczyt 30.12.2023</t>
  </si>
  <si>
    <t>zużycie od 10.11.2023 do 30.12.2023</t>
  </si>
  <si>
    <t>koszt zużyciaod 10.11 do 30.12</t>
  </si>
  <si>
    <t>do zapłaty z uwzględnieniem zaległości</t>
  </si>
  <si>
    <t>ROZLICZENIE ENERGII ELEKTRYCZNEJ W 2023 ROKU</t>
  </si>
  <si>
    <t>łączny koszt zużycia energii elektrycznej w 2023 r.</t>
  </si>
  <si>
    <t>zużycie od 07.01 do 10.11 minus 250 kWh</t>
  </si>
  <si>
    <t>koszt zużycia  do 10.11</t>
  </si>
  <si>
    <t>UWAGI: wyliczenia dla działki nr 1 dotyczą sytuacji wykorzystania limitu 250 kWh do 23.09.2023 r. a dla dziełki nr 2 wykorzystania limitu 250 kWh do 10.11.2023. Znak minus w B4 dla działki nr 2 oznacza nadpłatę z 2022 r.. Dla działki nr 3, która zużyła w całym 2023 r. mniej niż 250 kWh koszt energii w 2023 r. wynika z pomnożenia zużycia przez cenę 0,71 zł za 1 kWh (przy braku zaległości i nadpłaty za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</si>
</sst>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zef\AppData\Local\Microsoft\Windows\INetCache\Content.Outlook\1SIPLVHS\Rozliczenie%20energii%20elektrycznej%202023.xlsx" TargetMode="External"/><Relationship Id="rId1" Type="http://schemas.openxmlformats.org/officeDocument/2006/relationships/externalLinkPath" Target="/Users/jozef/AppData/Local/Microsoft/Windows/INetCache/Content.Outlook/1SIPLVHS/Rozliczenie%20energii%20elektrycznej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 refreshError="1">
        <row r="1">
          <cell r="A1" t="str">
            <v>ROZLICZENIE ENERGII ELEKTRYCZNEJ 2023</v>
          </cell>
        </row>
        <row r="3">
          <cell r="C3">
            <v>589</v>
          </cell>
          <cell r="D3">
            <v>1750</v>
          </cell>
        </row>
        <row r="4">
          <cell r="A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workbookViewId="0">
      <selection activeCell="K12" sqref="K12"/>
    </sheetView>
  </sheetViews>
  <sheetFormatPr defaultRowHeight="15" x14ac:dyDescent="0.25"/>
  <cols>
    <col min="1" max="1" width="7.42578125" customWidth="1"/>
    <col min="2" max="2" width="11.28515625" customWidth="1"/>
    <col min="3" max="3" width="10.85546875" customWidth="1"/>
    <col min="4" max="4" width="10.42578125" customWidth="1"/>
    <col min="6" max="6" width="10.42578125" customWidth="1"/>
    <col min="7" max="7" width="10" customWidth="1"/>
    <col min="8" max="14" width="10.5703125" customWidth="1"/>
    <col min="15" max="15" width="12.5703125" customWidth="1"/>
    <col min="16" max="16" width="12.28515625" customWidth="1"/>
  </cols>
  <sheetData>
    <row r="1" spans="1:19" ht="25.5" customHeight="1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78" customHeight="1" x14ac:dyDescent="0.25">
      <c r="A2" s="2" t="s">
        <v>5</v>
      </c>
      <c r="B2" s="2" t="s">
        <v>6</v>
      </c>
      <c r="C2" s="2" t="s">
        <v>1</v>
      </c>
      <c r="D2" s="2" t="s">
        <v>0</v>
      </c>
      <c r="E2" s="2" t="s">
        <v>7</v>
      </c>
      <c r="F2" s="2" t="s">
        <v>2</v>
      </c>
      <c r="G2" s="2" t="s">
        <v>3</v>
      </c>
      <c r="H2" s="2" t="s">
        <v>4</v>
      </c>
      <c r="I2" s="2" t="s">
        <v>8</v>
      </c>
      <c r="J2" s="2" t="s">
        <v>15</v>
      </c>
      <c r="K2" s="2" t="s">
        <v>16</v>
      </c>
      <c r="L2" s="2" t="s">
        <v>9</v>
      </c>
      <c r="M2" s="2" t="s">
        <v>10</v>
      </c>
      <c r="N2" s="2" t="s">
        <v>11</v>
      </c>
      <c r="O2" s="2" t="s">
        <v>14</v>
      </c>
      <c r="P2" s="2" t="s">
        <v>12</v>
      </c>
      <c r="Q2" s="1"/>
      <c r="R2" s="1"/>
    </row>
    <row r="3" spans="1:19" ht="21" customHeight="1" x14ac:dyDescent="0.25">
      <c r="A3" s="3">
        <v>1</v>
      </c>
      <c r="B3" s="3">
        <v>234.02</v>
      </c>
      <c r="C3" s="3">
        <f>[1]Arkusz1!C3</f>
        <v>589</v>
      </c>
      <c r="D3" s="3">
        <f>[1]Arkusz1!D3</f>
        <v>1750</v>
      </c>
      <c r="E3" s="3">
        <f>D3-C3</f>
        <v>1161</v>
      </c>
      <c r="F3" s="3">
        <f>250*0.71</f>
        <v>177.5</v>
      </c>
      <c r="G3" s="3">
        <f>E3-250</f>
        <v>911</v>
      </c>
      <c r="H3" s="3">
        <f>G3*0.74</f>
        <v>674.14</v>
      </c>
      <c r="I3" s="3">
        <v>1923</v>
      </c>
      <c r="J3" s="3">
        <f>I3-D3</f>
        <v>173</v>
      </c>
      <c r="K3" s="3">
        <f>J3*1.02</f>
        <v>176.46</v>
      </c>
      <c r="L3" s="3">
        <v>2035</v>
      </c>
      <c r="M3" s="3">
        <f>L3-I3</f>
        <v>112</v>
      </c>
      <c r="N3" s="3">
        <f>M3*1.09</f>
        <v>122.08000000000001</v>
      </c>
      <c r="O3" s="3">
        <f>F3+H3+K3+N3</f>
        <v>1150.1799999999998</v>
      </c>
      <c r="P3" s="5">
        <f>O3+B3</f>
        <v>1384.1999999999998</v>
      </c>
    </row>
    <row r="4" spans="1:19" ht="22.5" customHeight="1" x14ac:dyDescent="0.25">
      <c r="A4" s="3">
        <f>[1]Arkusz1!A4</f>
        <v>2</v>
      </c>
      <c r="B4" s="3">
        <v>-34</v>
      </c>
      <c r="C4" s="3">
        <v>300</v>
      </c>
      <c r="D4" s="3">
        <v>420</v>
      </c>
      <c r="E4" s="3">
        <f>D4-C4</f>
        <v>120</v>
      </c>
      <c r="F4" s="3">
        <v>177.5</v>
      </c>
      <c r="G4" s="3">
        <v>0</v>
      </c>
      <c r="H4" s="3">
        <f>G4*0.74</f>
        <v>0</v>
      </c>
      <c r="I4" s="3">
        <v>720</v>
      </c>
      <c r="J4" s="7">
        <f>I4-C4-250</f>
        <v>170</v>
      </c>
      <c r="K4" s="3">
        <f>J4*1.02+177.5</f>
        <v>350.9</v>
      </c>
      <c r="L4" s="3">
        <v>754</v>
      </c>
      <c r="M4" s="3">
        <f>L4-I4</f>
        <v>34</v>
      </c>
      <c r="N4" s="3">
        <f>M4*1.09</f>
        <v>37.06</v>
      </c>
      <c r="O4" s="3">
        <f>K4+N4</f>
        <v>387.96</v>
      </c>
      <c r="P4" s="3">
        <f>O4+B4</f>
        <v>353.96</v>
      </c>
    </row>
    <row r="5" spans="1:19" ht="21.75" customHeight="1" x14ac:dyDescent="0.25">
      <c r="A5" s="3">
        <v>3</v>
      </c>
      <c r="B5" s="9"/>
      <c r="C5" s="9">
        <v>1750</v>
      </c>
      <c r="D5" s="9">
        <v>1825</v>
      </c>
      <c r="E5" s="9">
        <f>D5-C5</f>
        <v>75</v>
      </c>
      <c r="F5" s="9"/>
      <c r="G5" s="9"/>
      <c r="H5" s="9"/>
      <c r="I5" s="9">
        <v>1945</v>
      </c>
      <c r="J5" s="9">
        <f>I5-C5</f>
        <v>195</v>
      </c>
      <c r="K5" s="9"/>
      <c r="L5" s="9">
        <v>1986</v>
      </c>
      <c r="M5" s="9">
        <f>L5-C5</f>
        <v>236</v>
      </c>
      <c r="N5" s="9">
        <f>M5*0.71</f>
        <v>167.56</v>
      </c>
      <c r="O5" s="9">
        <f>N5</f>
        <v>167.56</v>
      </c>
      <c r="P5" s="9">
        <f>O5+B5</f>
        <v>167.56</v>
      </c>
    </row>
    <row r="7" spans="1:19" ht="48" customHeight="1" x14ac:dyDescent="0.25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9" spans="1:19" x14ac:dyDescent="0.25">
      <c r="C9" s="8"/>
      <c r="D9" s="8"/>
      <c r="E9" s="8"/>
      <c r="F9" s="8"/>
      <c r="G9" s="8"/>
      <c r="H9" s="8"/>
      <c r="I9" s="8"/>
    </row>
  </sheetData>
  <mergeCells count="2">
    <mergeCell ref="A1:S1"/>
    <mergeCell ref="A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Mól</dc:creator>
  <cp:lastModifiedBy>Józef Mól</cp:lastModifiedBy>
  <dcterms:created xsi:type="dcterms:W3CDTF">2015-06-05T18:19:34Z</dcterms:created>
  <dcterms:modified xsi:type="dcterms:W3CDTF">2024-02-28T22:15:33Z</dcterms:modified>
</cp:coreProperties>
</file>